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6" i="1" l="1"/>
  <c r="C75" i="1"/>
  <c r="C70" i="1"/>
  <c r="H29" i="1" l="1"/>
  <c r="H47" i="1"/>
  <c r="H22" i="1"/>
  <c r="H57" i="1"/>
  <c r="H33" i="1" l="1"/>
  <c r="H24" i="1"/>
  <c r="H18" i="1" l="1"/>
  <c r="H32" i="1" l="1"/>
  <c r="H36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<sst xmlns="http://schemas.openxmlformats.org/spreadsheetml/2006/main" count="342" uniqueCount="218">
  <si>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</si>
  <si>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</si>
  <si>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</si>
  <si>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</si>
  <si>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</si>
  <si>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</si>
  <si>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</si>
  <si>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</si>
  <si>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</si>
  <si>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</si>
  <si>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</si>
  <si>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</si>
  <si>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</si>
  <si>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</si>
  <si>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</si>
  <si>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</si>
  <si>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</si>
  <si>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</si>
  <si>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</si>
  <si>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</si>
  <si>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</si>
  <si>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</si>
  <si>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</si>
  <si>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</si>
  <si>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</si>
  <si>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</si>
  <si>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</si>
  <si>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</si>
  <si>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</si>
  <si>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</si>
  <si>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Lavija</t>
  </si>
  <si>
    <t>818/2021</t>
  </si>
  <si>
    <t>Flora komerc</t>
  </si>
  <si>
    <t>3894/21</t>
  </si>
  <si>
    <t>928/2021</t>
  </si>
  <si>
    <t>Dana: 06.09.2021.</t>
  </si>
  <si>
    <t xml:space="preserve">Dana 06.09.2021.godine Dom zdravlja Požarevac je izvršio plaćanje prema dobavljačima: </t>
  </si>
  <si>
    <t>Primljena i neutrošena participacija od 06.09.2021.</t>
  </si>
  <si>
    <t>UKUPNO OSIGURANJE</t>
  </si>
  <si>
    <t>Ins.za med.rada Dr.Dragomir Karajović</t>
  </si>
  <si>
    <t>21-1180-12</t>
  </si>
  <si>
    <t>Medicom</t>
  </si>
  <si>
    <t>00/210400517</t>
  </si>
  <si>
    <t>Neo yu-dent doo</t>
  </si>
  <si>
    <t>OT_0479/21</t>
  </si>
  <si>
    <t>VELTAS</t>
  </si>
  <si>
    <t>390/21</t>
  </si>
  <si>
    <t>UKUPNO MATERIJALNI TROŠKOVI-ZUBNO</t>
  </si>
  <si>
    <t>AC TEHNIK BB.- AMD POBEDA</t>
  </si>
  <si>
    <t>37/2021</t>
  </si>
  <si>
    <t>51/2021</t>
  </si>
  <si>
    <t>50/2021</t>
  </si>
  <si>
    <t>AQVA MARIJA</t>
  </si>
  <si>
    <t>237-21</t>
  </si>
  <si>
    <t>255-21</t>
  </si>
  <si>
    <t>257-21</t>
  </si>
  <si>
    <t>260-21</t>
  </si>
  <si>
    <t>263-21</t>
  </si>
  <si>
    <t>267-21</t>
  </si>
  <si>
    <t>Auto-Mirkos doo</t>
  </si>
  <si>
    <t>21-40-1940</t>
  </si>
  <si>
    <t>Auto Centar Mihajlović</t>
  </si>
  <si>
    <t>21-RN013000027</t>
  </si>
  <si>
    <t>21-RN013000036</t>
  </si>
  <si>
    <t>21-RN013000044</t>
  </si>
  <si>
    <t>21-RN013000055</t>
  </si>
  <si>
    <t>Arteho</t>
  </si>
  <si>
    <t>280721</t>
  </si>
  <si>
    <t>Deltagraf</t>
  </si>
  <si>
    <t>1255/21</t>
  </si>
  <si>
    <t>1427/21</t>
  </si>
  <si>
    <t>Dobrovoljno vatrogasno društvo PO</t>
  </si>
  <si>
    <t>690-U/2021</t>
  </si>
  <si>
    <t>715-U/2021</t>
  </si>
  <si>
    <t>Elmot</t>
  </si>
  <si>
    <t>226/VP</t>
  </si>
  <si>
    <t>258/VP</t>
  </si>
  <si>
    <t>255/VP</t>
  </si>
  <si>
    <t>Elektroluks-012 doo</t>
  </si>
  <si>
    <t>9731FAMP1161MP21</t>
  </si>
  <si>
    <t>9775famp1267mpm21</t>
  </si>
  <si>
    <t>9706famp1308mpm21</t>
  </si>
  <si>
    <t>9724famp1369mpm21</t>
  </si>
  <si>
    <t>9738fa1487021</t>
  </si>
  <si>
    <t>9728FAMP1458MPM21</t>
  </si>
  <si>
    <t>9748famp1515mpm21</t>
  </si>
  <si>
    <t>9741FAMP1529MPM21</t>
  </si>
  <si>
    <t>9747famp1614mpm21</t>
  </si>
  <si>
    <t>Elping s.a.</t>
  </si>
  <si>
    <t>229/21</t>
  </si>
  <si>
    <t>3147/21</t>
  </si>
  <si>
    <t>4561/21</t>
  </si>
  <si>
    <t>FAMILY KALČIĆ</t>
  </si>
  <si>
    <t>21-MPR01100112</t>
  </si>
  <si>
    <t>21-MPR01100120</t>
  </si>
  <si>
    <t>21-MPR01100143</t>
  </si>
  <si>
    <t>Infolab doo</t>
  </si>
  <si>
    <t>5213-2021-TU-0664</t>
  </si>
  <si>
    <t>Ivapix Pr Smederevo</t>
  </si>
  <si>
    <t>344/2021</t>
  </si>
  <si>
    <t>JKP Komunalne službe</t>
  </si>
  <si>
    <t>1225621</t>
  </si>
  <si>
    <t>1225721</t>
  </si>
  <si>
    <t>1225821</t>
  </si>
  <si>
    <t>1225921</t>
  </si>
  <si>
    <t>1304521</t>
  </si>
  <si>
    <t>1304621</t>
  </si>
  <si>
    <t>1304721</t>
  </si>
  <si>
    <t>JKP Vodovod i kanalizacija</t>
  </si>
  <si>
    <t>44-1-000813-08202101</t>
  </si>
  <si>
    <t>32-1-000813-08202105</t>
  </si>
  <si>
    <t>38-1-000813-08202103</t>
  </si>
  <si>
    <t>47-1-000813-08202100</t>
  </si>
  <si>
    <t>35-1-000813-08202104</t>
  </si>
  <si>
    <t>29-1-000813-08202106</t>
  </si>
  <si>
    <t>JP PTT SAOB. "POŽAREVAC"</t>
  </si>
  <si>
    <t>9821000210380310</t>
  </si>
  <si>
    <t>927/2021</t>
  </si>
  <si>
    <t>804/2021</t>
  </si>
  <si>
    <t>990/2021</t>
  </si>
  <si>
    <t>1093/2021</t>
  </si>
  <si>
    <t>1244/2021</t>
  </si>
  <si>
    <t>1221/2021</t>
  </si>
  <si>
    <t>00/210000332</t>
  </si>
  <si>
    <t>M Parts doo</t>
  </si>
  <si>
    <t>534/21</t>
  </si>
  <si>
    <t>mt:s Telekm Srbija</t>
  </si>
  <si>
    <t>08-238-012-1077930</t>
  </si>
  <si>
    <t>New car Service &amp; Detaling</t>
  </si>
  <si>
    <t>000064</t>
  </si>
  <si>
    <t>000061</t>
  </si>
  <si>
    <t>000065</t>
  </si>
  <si>
    <t>000062</t>
  </si>
  <si>
    <t>000063</t>
  </si>
  <si>
    <t>Orion telekom doo</t>
  </si>
  <si>
    <t>UGF0731/21-0919</t>
  </si>
  <si>
    <t xml:space="preserve">Print </t>
  </si>
  <si>
    <t>3616/21</t>
  </si>
  <si>
    <t>3617/21</t>
  </si>
  <si>
    <t>3624/21</t>
  </si>
  <si>
    <t>3620/21</t>
  </si>
  <si>
    <t>3619/21</t>
  </si>
  <si>
    <t>3618/21</t>
  </si>
  <si>
    <t>3629/21</t>
  </si>
  <si>
    <t>3644/21</t>
  </si>
  <si>
    <t>3643/21</t>
  </si>
  <si>
    <t>3647/21</t>
  </si>
  <si>
    <t>3673/21</t>
  </si>
  <si>
    <t>3679/21</t>
  </si>
  <si>
    <t>3678/21</t>
  </si>
  <si>
    <t>3680/21</t>
  </si>
  <si>
    <t>3684/21</t>
  </si>
  <si>
    <t>3685/21</t>
  </si>
  <si>
    <t>3683/21</t>
  </si>
  <si>
    <t>3689/21</t>
  </si>
  <si>
    <t>3690/21</t>
  </si>
  <si>
    <t>3692/21</t>
  </si>
  <si>
    <t>3691/21</t>
  </si>
  <si>
    <t>166/21</t>
  </si>
  <si>
    <t>165/21</t>
  </si>
  <si>
    <t>164/21</t>
  </si>
  <si>
    <t>149/21</t>
  </si>
  <si>
    <t>147/21</t>
  </si>
  <si>
    <t>Perla DOO Požarevac</t>
  </si>
  <si>
    <t>070826</t>
  </si>
  <si>
    <t>Razvigor</t>
  </si>
  <si>
    <t>81/21</t>
  </si>
  <si>
    <t>91/21</t>
  </si>
  <si>
    <t>SaGraf</t>
  </si>
  <si>
    <t>76/21</t>
  </si>
  <si>
    <t>89/21</t>
  </si>
  <si>
    <t>Servis računara</t>
  </si>
  <si>
    <t>R-0165-21</t>
  </si>
  <si>
    <t>Sektor</t>
  </si>
  <si>
    <t>21-RN001001239</t>
  </si>
  <si>
    <t>21-RN001001272</t>
  </si>
  <si>
    <t>21-RN001001295</t>
  </si>
  <si>
    <t>21-RN001350</t>
  </si>
  <si>
    <t>SBB</t>
  </si>
  <si>
    <t>103012731202107</t>
  </si>
  <si>
    <t>901205987202107</t>
  </si>
  <si>
    <t>196010620202107</t>
  </si>
  <si>
    <t>TNT TEAM Knjigovostvena agencija</t>
  </si>
  <si>
    <t>00081/2021</t>
  </si>
  <si>
    <t>00090/2021</t>
  </si>
  <si>
    <t>TELENOR</t>
  </si>
  <si>
    <t>40-08312104-2107</t>
  </si>
  <si>
    <t>Tehnomarket</t>
  </si>
  <si>
    <t>234-1/21</t>
  </si>
  <si>
    <t>217-1/21</t>
  </si>
  <si>
    <t>202-1/21</t>
  </si>
  <si>
    <t>195-1/21</t>
  </si>
  <si>
    <t>204-1/21</t>
  </si>
  <si>
    <t>210-1/21</t>
  </si>
  <si>
    <t>Vujić STR, Darinka Vujić</t>
  </si>
  <si>
    <t>1201</t>
  </si>
  <si>
    <t>1243</t>
  </si>
  <si>
    <t>Vladimir Grozdanović PR VD SYSTEMS</t>
  </si>
  <si>
    <t>FAs-585-2/21</t>
  </si>
  <si>
    <t>FAs-637-2/21</t>
  </si>
  <si>
    <t>Šrafko</t>
  </si>
  <si>
    <t>518755</t>
  </si>
  <si>
    <t>519747</t>
  </si>
  <si>
    <t>ZR Aleksandar Tošić</t>
  </si>
  <si>
    <t>138/2021</t>
  </si>
  <si>
    <t>142/2021</t>
  </si>
  <si>
    <t>ZIPSOFT</t>
  </si>
  <si>
    <t>21-360-000244</t>
  </si>
  <si>
    <t>UKUPNO MATERIJALNI TROŠKOVI-PRIMARNA</t>
  </si>
  <si>
    <t>Generali Osiguranje Srbija</t>
  </si>
  <si>
    <t>85-01-030801-710983</t>
  </si>
  <si>
    <t>D-1296/2021</t>
  </si>
  <si>
    <t>Dunav osiguranje</t>
  </si>
  <si>
    <t>51-1147-1055221</t>
  </si>
  <si>
    <t>51-1147-1055421</t>
  </si>
  <si>
    <t>51-1147-1055021</t>
  </si>
  <si>
    <t>51-1147-1055321</t>
  </si>
  <si>
    <t>51-1147-1055121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</si>
</sst>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1" xfId="1" applyBorder="1"/>
    <xf numFmtId="4" fontId="9" fillId="0" borderId="1" xfId="1" applyNumberFormat="1" applyFont="1" applyBorder="1"/>
    <xf numFmtId="49" fontId="6" fillId="0" borderId="1" xfId="1" applyNumberForma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  <xf numFmtId="4" fontId="6" fillId="0" borderId="1" xfId="1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0" fillId="0" borderId="1" xfId="1" applyNumberFormat="1" applyFont="1" applyBorder="1" applyAlignment="1">
      <alignment horizontal="right"/>
    </xf>
    <xf numFmtId="49" fontId="9" fillId="0" borderId="1" xfId="1" applyNumberFormat="1" applyFont="1" applyBorder="1" applyAlignment="1">
      <alignment horizontal="left"/>
    </xf>
    <xf numFmtId="4" fontId="9" fillId="0" borderId="1" xfId="1" applyNumberFormat="1" applyFont="1" applyBorder="1" applyAlignment="1">
      <alignment horizontal="righ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6"/>
  <sheetViews>
    <sheetView tabSelected="1" topLeftCell="B191" zoomScaleNormal="100" workbookViewId="0">
      <selection activeCell="F199" sqref="F199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10"/>
      <c r="J7" s="10"/>
    </row>
    <row r="8" spans="2:15" x14ac:dyDescent="0.25">
      <c r="B8" s="40" t="s">
        <v>35</v>
      </c>
      <c r="C8" s="40"/>
      <c r="D8" s="40"/>
      <c r="E8" s="40"/>
      <c r="F8" s="40"/>
      <c r="G8" s="40"/>
      <c r="H8" s="40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5" t="s">
        <v>4</v>
      </c>
      <c r="C11" s="46"/>
      <c r="D11" s="46"/>
      <c r="E11" s="46"/>
      <c r="F11" s="47"/>
      <c r="G11" s="1" t="s">
        <v>5</v>
      </c>
      <c r="H11" s="1" t="s">
        <v>6</v>
      </c>
      <c r="I11" s="10"/>
      <c r="J11" s="10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8">
        <v>44445</v>
      </c>
      <c r="H12" s="14">
        <v>1923651.05</v>
      </c>
      <c r="I12" s="10"/>
      <c r="J12" s="10"/>
      <c r="K12" s="8"/>
      <c r="L12" s="8"/>
      <c r="M12" s="8"/>
      <c r="N12" s="8"/>
      <c r="O12" s="8"/>
    </row>
    <row r="13" spans="2:15" x14ac:dyDescent="0.25">
      <c r="B13" s="42" t="s">
        <v>8</v>
      </c>
      <c r="C13" s="42"/>
      <c r="D13" s="42"/>
      <c r="E13" s="42"/>
      <c r="F13" s="42"/>
      <c r="G13" s="19">
        <v>44445</v>
      </c>
      <c r="H13" s="2">
        <f>H14+H30-H37-H51</f>
        <v>1852331.4299999997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44" t="s">
        <v>9</v>
      </c>
      <c r="C14" s="44"/>
      <c r="D14" s="44"/>
      <c r="E14" s="44"/>
      <c r="F14" s="44"/>
      <c r="G14" s="20">
        <v>44445</v>
      </c>
      <c r="H14" s="3">
        <f>H15+H16+H17+H18+H19+H20+H21+H22+H23+H24+H25+H26+H27+H29+H28</f>
        <v>3846871.5399999991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2595.84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2" x14ac:dyDescent="0.25">
      <c r="B17" s="32" t="s">
        <v>12</v>
      </c>
      <c r="C17" s="33"/>
      <c r="D17" s="33"/>
      <c r="E17" s="33"/>
      <c r="F17" s="34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32" t="s">
        <v>13</v>
      </c>
      <c r="C18" s="33"/>
      <c r="D18" s="33"/>
      <c r="E18" s="33"/>
      <c r="F18" s="34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</f>
        <v>1519832.3699999994</v>
      </c>
      <c r="I18" s="10"/>
      <c r="J18" s="10"/>
      <c r="K18" s="7"/>
      <c r="L18" s="7"/>
    </row>
    <row r="19" spans="2:12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2" x14ac:dyDescent="0.25">
      <c r="B20" s="32" t="s">
        <v>15</v>
      </c>
      <c r="C20" s="33"/>
      <c r="D20" s="33"/>
      <c r="E20" s="33"/>
      <c r="F20" s="34"/>
      <c r="G20" s="21"/>
      <c r="H20" s="25">
        <v>0</v>
      </c>
      <c r="I20" s="10"/>
      <c r="J20" s="10"/>
    </row>
    <row r="21" spans="2:12" x14ac:dyDescent="0.25">
      <c r="B21" s="32" t="s">
        <v>16</v>
      </c>
      <c r="C21" s="33"/>
      <c r="D21" s="33"/>
      <c r="E21" s="33"/>
      <c r="F21" s="34"/>
      <c r="G21" s="21"/>
      <c r="H21" s="25">
        <v>0</v>
      </c>
      <c r="I21" s="10"/>
      <c r="J21" s="10"/>
    </row>
    <row r="22" spans="2:12" x14ac:dyDescent="0.25">
      <c r="B22" s="32" t="s">
        <v>17</v>
      </c>
      <c r="C22" s="33"/>
      <c r="D22" s="33"/>
      <c r="E22" s="33"/>
      <c r="F22" s="34"/>
      <c r="G22" s="21"/>
      <c r="H22" s="25">
        <f>316163.2+506812-772815.2</f>
        <v>50160</v>
      </c>
      <c r="I22" s="10"/>
      <c r="J22" s="10"/>
    </row>
    <row r="23" spans="2:12" x14ac:dyDescent="0.25">
      <c r="B23" s="32" t="s">
        <v>18</v>
      </c>
      <c r="C23" s="33"/>
      <c r="D23" s="33"/>
      <c r="E23" s="33"/>
      <c r="F23" s="34"/>
      <c r="G23" s="21"/>
      <c r="H23" s="9">
        <v>0</v>
      </c>
      <c r="I23" s="10"/>
      <c r="J23" s="10"/>
    </row>
    <row r="24" spans="2:12" x14ac:dyDescent="0.25">
      <c r="B24" s="32" t="s">
        <v>19</v>
      </c>
      <c r="C24" s="33"/>
      <c r="D24" s="33"/>
      <c r="E24" s="33"/>
      <c r="F24" s="34"/>
      <c r="G24" s="21"/>
      <c r="H24" s="9">
        <f>1098916.67+1098916.67</f>
        <v>2197833.34</v>
      </c>
      <c r="I24" s="10"/>
      <c r="J24" s="10"/>
      <c r="K24" s="10"/>
      <c r="L24" s="7"/>
    </row>
    <row r="25" spans="2:12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2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2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2" x14ac:dyDescent="0.25">
      <c r="B28" s="32" t="s">
        <v>29</v>
      </c>
      <c r="C28" s="33"/>
      <c r="D28" s="33"/>
      <c r="E28" s="33"/>
      <c r="F28" s="34"/>
      <c r="G28" s="21"/>
      <c r="H28" s="9">
        <v>0</v>
      </c>
      <c r="I28" s="10"/>
      <c r="J28" s="10"/>
      <c r="K28" s="7"/>
      <c r="L28" s="7"/>
    </row>
    <row r="29" spans="2:12" x14ac:dyDescent="0.25">
      <c r="B29" s="32" t="s">
        <v>37</v>
      </c>
      <c r="C29" s="33"/>
      <c r="D29" s="33"/>
      <c r="E29" s="33"/>
      <c r="F29" s="34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</f>
        <v>76449.989999999991</v>
      </c>
      <c r="I29" s="10"/>
      <c r="J29" s="10"/>
      <c r="K29" s="7"/>
      <c r="L29" s="7"/>
    </row>
    <row r="30" spans="2:12" x14ac:dyDescent="0.25">
      <c r="B30" s="35" t="s">
        <v>23</v>
      </c>
      <c r="C30" s="36"/>
      <c r="D30" s="36"/>
      <c r="E30" s="36"/>
      <c r="F30" s="37"/>
      <c r="G30" s="20">
        <v>44445</v>
      </c>
      <c r="H30" s="3">
        <f>H31+H32+H33+H34+H35+H36</f>
        <v>397841.65999999992</v>
      </c>
      <c r="I30" s="10"/>
      <c r="J30" s="10"/>
      <c r="K30" s="7"/>
    </row>
    <row r="31" spans="2:12" x14ac:dyDescent="0.25">
      <c r="B31" s="32" t="s">
        <v>10</v>
      </c>
      <c r="C31" s="33"/>
      <c r="D31" s="33"/>
      <c r="E31" s="33"/>
      <c r="F31" s="34"/>
      <c r="G31" s="22"/>
      <c r="H31" s="11">
        <v>0</v>
      </c>
      <c r="I31" s="10"/>
      <c r="J31" s="10"/>
      <c r="K31" s="7"/>
    </row>
    <row r="32" spans="2:12" x14ac:dyDescent="0.25">
      <c r="B32" s="32" t="s">
        <v>13</v>
      </c>
      <c r="C32" s="33"/>
      <c r="D32" s="33"/>
      <c r="E32" s="33"/>
      <c r="F32" s="34"/>
      <c r="G32" s="22"/>
      <c r="H32" s="9">
        <f>135083.33+135083.33-149724.79+135083.33-147556.67-6551.11+135083.33-151828.88+135083.33-153721.06+135083.33-124721.67+135083.33-129424.35+14773.33+135083.33-121115.78+160083</f>
        <v>270878.65999999992</v>
      </c>
      <c r="I32" s="15"/>
      <c r="J32" s="10"/>
      <c r="K32" s="7"/>
    </row>
    <row r="33" spans="2:13" x14ac:dyDescent="0.25">
      <c r="B33" s="32" t="s">
        <v>19</v>
      </c>
      <c r="C33" s="33"/>
      <c r="D33" s="33"/>
      <c r="E33" s="33"/>
      <c r="F33" s="34"/>
      <c r="G33" s="22"/>
      <c r="H33" s="9">
        <f>40250+40250</f>
        <v>80500</v>
      </c>
      <c r="I33" s="10"/>
      <c r="J33" s="10"/>
      <c r="K33" s="7"/>
      <c r="L33" s="7"/>
      <c r="M33" s="7"/>
    </row>
    <row r="34" spans="2:13" x14ac:dyDescent="0.25">
      <c r="B34" s="32" t="s">
        <v>21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3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3" x14ac:dyDescent="0.25">
      <c r="B36" s="32" t="s">
        <v>37</v>
      </c>
      <c r="C36" s="33"/>
      <c r="D36" s="33"/>
      <c r="E36" s="33"/>
      <c r="F36" s="34"/>
      <c r="G36" s="22"/>
      <c r="H36" s="9">
        <f>5588+40875</f>
        <v>46463</v>
      </c>
      <c r="I36" s="10"/>
      <c r="J36" s="10"/>
    </row>
    <row r="37" spans="2:13" x14ac:dyDescent="0.25">
      <c r="B37" s="51" t="s">
        <v>24</v>
      </c>
      <c r="C37" s="52"/>
      <c r="D37" s="52"/>
      <c r="E37" s="52"/>
      <c r="F37" s="53"/>
      <c r="G37" s="23">
        <v>44445</v>
      </c>
      <c r="H37" s="4">
        <f>SUM(H38:H50)</f>
        <v>2265945.7699999996</v>
      </c>
      <c r="I37" s="10"/>
      <c r="J37" s="10"/>
    </row>
    <row r="38" spans="2:13" x14ac:dyDescent="0.25">
      <c r="B38" s="32" t="s">
        <v>10</v>
      </c>
      <c r="C38" s="33"/>
      <c r="D38" s="33"/>
      <c r="E38" s="33"/>
      <c r="F38" s="34"/>
      <c r="G38" s="21"/>
      <c r="H38" s="11">
        <v>2595.84</v>
      </c>
      <c r="I38" s="10"/>
      <c r="J38" s="10"/>
    </row>
    <row r="39" spans="2:13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3" x14ac:dyDescent="0.25">
      <c r="B40" s="32" t="s">
        <v>12</v>
      </c>
      <c r="C40" s="33"/>
      <c r="D40" s="33"/>
      <c r="E40" s="33"/>
      <c r="F40" s="34"/>
      <c r="G40" s="21"/>
      <c r="H40" s="11">
        <v>0</v>
      </c>
      <c r="I40" s="10"/>
      <c r="J40" s="10"/>
    </row>
    <row r="41" spans="2:13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3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3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3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3" x14ac:dyDescent="0.25">
      <c r="B45" s="32" t="s">
        <v>17</v>
      </c>
      <c r="C45" s="33"/>
      <c r="D45" s="33"/>
      <c r="E45" s="33"/>
      <c r="F45" s="34"/>
      <c r="G45" s="21"/>
      <c r="H45" s="9">
        <v>0</v>
      </c>
      <c r="I45" s="10"/>
      <c r="J45" s="10"/>
    </row>
    <row r="46" spans="2:13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3" x14ac:dyDescent="0.25">
      <c r="B47" s="32" t="s">
        <v>19</v>
      </c>
      <c r="C47" s="33"/>
      <c r="D47" s="33"/>
      <c r="E47" s="33"/>
      <c r="F47" s="34"/>
      <c r="G47" s="21"/>
      <c r="H47" s="9">
        <f>136274.82+2127075.11</f>
        <v>2263349.9299999997</v>
      </c>
      <c r="I47" s="10"/>
      <c r="J47" s="10"/>
    </row>
    <row r="48" spans="2:13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2" t="s">
        <v>29</v>
      </c>
      <c r="C50" s="33"/>
      <c r="D50" s="33"/>
      <c r="E50" s="33"/>
      <c r="F50" s="34"/>
      <c r="G50" s="21"/>
      <c r="H50" s="9">
        <v>0</v>
      </c>
      <c r="I50" s="10"/>
      <c r="J50" s="10"/>
      <c r="K50" s="7"/>
    </row>
    <row r="51" spans="2:12" x14ac:dyDescent="0.25">
      <c r="B51" s="51" t="s">
        <v>25</v>
      </c>
      <c r="C51" s="52"/>
      <c r="D51" s="52"/>
      <c r="E51" s="52"/>
      <c r="F51" s="53"/>
      <c r="G51" s="23">
        <v>44445</v>
      </c>
      <c r="H51" s="4">
        <f>SUM(H52:H56)</f>
        <v>126436</v>
      </c>
      <c r="I51" s="10"/>
      <c r="J51" s="10"/>
    </row>
    <row r="52" spans="2:12" x14ac:dyDescent="0.25">
      <c r="B52" s="32" t="s">
        <v>10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13</v>
      </c>
      <c r="C53" s="33"/>
      <c r="D53" s="33"/>
      <c r="E53" s="33"/>
      <c r="F53" s="34"/>
      <c r="G53" s="22"/>
      <c r="H53" s="11">
        <v>0</v>
      </c>
      <c r="I53" s="10"/>
      <c r="J53" s="10"/>
    </row>
    <row r="54" spans="2:12" x14ac:dyDescent="0.25">
      <c r="B54" s="32" t="s">
        <v>19</v>
      </c>
      <c r="C54" s="33"/>
      <c r="D54" s="33"/>
      <c r="E54" s="33"/>
      <c r="F54" s="34"/>
      <c r="G54" s="22"/>
      <c r="H54" s="9">
        <v>126436</v>
      </c>
      <c r="I54" s="10"/>
      <c r="J54" s="10"/>
    </row>
    <row r="55" spans="2:12" x14ac:dyDescent="0.25">
      <c r="B55" s="32" t="s">
        <v>21</v>
      </c>
      <c r="C55" s="33"/>
      <c r="D55" s="33"/>
      <c r="E55" s="33"/>
      <c r="F55" s="34"/>
      <c r="G55" s="22"/>
      <c r="H55" s="2">
        <v>0</v>
      </c>
      <c r="I55" s="10"/>
      <c r="J55" s="10"/>
      <c r="K55" s="7"/>
    </row>
    <row r="56" spans="2:12" x14ac:dyDescent="0.25">
      <c r="B56" s="32" t="s">
        <v>22</v>
      </c>
      <c r="C56" s="33"/>
      <c r="D56" s="33"/>
      <c r="E56" s="33"/>
      <c r="F56" s="34"/>
      <c r="G56" s="22"/>
      <c r="H56" s="9">
        <v>0</v>
      </c>
      <c r="I56" s="10"/>
      <c r="J56" s="10"/>
    </row>
    <row r="57" spans="2:12" x14ac:dyDescent="0.25">
      <c r="B57" s="54" t="s">
        <v>26</v>
      </c>
      <c r="C57" s="55"/>
      <c r="D57" s="55"/>
      <c r="E57" s="55"/>
      <c r="F57" s="56"/>
      <c r="G57" s="24">
        <v>44445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</f>
        <v>71319.619999998948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48" t="s">
        <v>28</v>
      </c>
      <c r="C59" s="49"/>
      <c r="D59" s="49"/>
      <c r="E59" s="49"/>
      <c r="F59" s="50"/>
      <c r="G59" s="22"/>
      <c r="H59" s="6">
        <f>H14+H30-H37-H51+H57-H58</f>
        <v>1923651.0499999986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36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 t="s">
        <v>209</v>
      </c>
      <c r="C63" s="27">
        <v>31252.799999999999</v>
      </c>
      <c r="D63" s="28" t="s">
        <v>210</v>
      </c>
    </row>
    <row r="64" spans="2:12" x14ac:dyDescent="0.25">
      <c r="B64" s="26" t="s">
        <v>209</v>
      </c>
      <c r="C64" s="27">
        <v>16781</v>
      </c>
      <c r="D64" s="28" t="s">
        <v>211</v>
      </c>
    </row>
    <row r="65" spans="2:4" x14ac:dyDescent="0.25">
      <c r="B65" s="26" t="s">
        <v>212</v>
      </c>
      <c r="C65" s="27">
        <v>35396.93</v>
      </c>
      <c r="D65" s="28" t="s">
        <v>213</v>
      </c>
    </row>
    <row r="66" spans="2:4" x14ac:dyDescent="0.25">
      <c r="B66" s="26" t="s">
        <v>212</v>
      </c>
      <c r="C66" s="27">
        <v>5362.75</v>
      </c>
      <c r="D66" s="28" t="s">
        <v>214</v>
      </c>
    </row>
    <row r="67" spans="2:4" x14ac:dyDescent="0.25">
      <c r="B67" s="26" t="s">
        <v>212</v>
      </c>
      <c r="C67" s="27">
        <v>33049.339999999997</v>
      </c>
      <c r="D67" s="28" t="s">
        <v>215</v>
      </c>
    </row>
    <row r="68" spans="2:4" x14ac:dyDescent="0.25">
      <c r="B68" s="26" t="s">
        <v>212</v>
      </c>
      <c r="C68" s="27">
        <v>4916.8599999999997</v>
      </c>
      <c r="D68" s="28" t="s">
        <v>216</v>
      </c>
    </row>
    <row r="69" spans="2:4" x14ac:dyDescent="0.25">
      <c r="B69" s="26" t="s">
        <v>212</v>
      </c>
      <c r="C69" s="59">
        <v>9515.14</v>
      </c>
      <c r="D69" s="58" t="s">
        <v>217</v>
      </c>
    </row>
    <row r="70" spans="2:4" x14ac:dyDescent="0.25">
      <c r="B70" s="30" t="s">
        <v>38</v>
      </c>
      <c r="C70" s="57">
        <f>SUM(C63:C69)</f>
        <v>136274.82</v>
      </c>
      <c r="D70" s="58"/>
    </row>
    <row r="71" spans="2:4" x14ac:dyDescent="0.25">
      <c r="B71" s="26" t="s">
        <v>39</v>
      </c>
      <c r="C71" s="31">
        <v>3600</v>
      </c>
      <c r="D71" s="28" t="s">
        <v>40</v>
      </c>
    </row>
    <row r="72" spans="2:4" x14ac:dyDescent="0.25">
      <c r="B72" s="26" t="s">
        <v>41</v>
      </c>
      <c r="C72" s="31">
        <v>26000</v>
      </c>
      <c r="D72" s="28" t="s">
        <v>42</v>
      </c>
    </row>
    <row r="73" spans="2:4" x14ac:dyDescent="0.25">
      <c r="B73" s="26" t="s">
        <v>43</v>
      </c>
      <c r="C73" s="31">
        <v>86000</v>
      </c>
      <c r="D73" s="28" t="s">
        <v>44</v>
      </c>
    </row>
    <row r="74" spans="2:4" x14ac:dyDescent="0.25">
      <c r="B74" s="26" t="s">
        <v>45</v>
      </c>
      <c r="C74" s="31">
        <v>10836</v>
      </c>
      <c r="D74" s="28" t="s">
        <v>46</v>
      </c>
    </row>
    <row r="75" spans="2:4" x14ac:dyDescent="0.25">
      <c r="B75" s="30" t="s">
        <v>47</v>
      </c>
      <c r="C75" s="29">
        <f>SUM(C71:C74)</f>
        <v>126436</v>
      </c>
      <c r="D75" s="28"/>
    </row>
    <row r="76" spans="2:4" x14ac:dyDescent="0.25">
      <c r="B76" s="26" t="s">
        <v>48</v>
      </c>
      <c r="C76" s="27">
        <v>10000.01</v>
      </c>
      <c r="D76" s="28" t="s">
        <v>49</v>
      </c>
    </row>
    <row r="77" spans="2:4" x14ac:dyDescent="0.25">
      <c r="B77" s="26" t="s">
        <v>48</v>
      </c>
      <c r="C77" s="27">
        <v>5000</v>
      </c>
      <c r="D77" s="28" t="s">
        <v>50</v>
      </c>
    </row>
    <row r="78" spans="2:4" x14ac:dyDescent="0.25">
      <c r="B78" s="26" t="s">
        <v>48</v>
      </c>
      <c r="C78" s="27">
        <v>5000</v>
      </c>
      <c r="D78" s="28" t="s">
        <v>51</v>
      </c>
    </row>
    <row r="79" spans="2:4" x14ac:dyDescent="0.25">
      <c r="B79" s="26" t="s">
        <v>52</v>
      </c>
      <c r="C79" s="27">
        <v>8770</v>
      </c>
      <c r="D79" s="28" t="s">
        <v>53</v>
      </c>
    </row>
    <row r="80" spans="2:4" x14ac:dyDescent="0.25">
      <c r="B80" s="26" t="s">
        <v>52</v>
      </c>
      <c r="C80" s="27">
        <v>5080</v>
      </c>
      <c r="D80" s="28" t="s">
        <v>54</v>
      </c>
    </row>
    <row r="81" spans="2:4" x14ac:dyDescent="0.25">
      <c r="B81" s="26" t="s">
        <v>52</v>
      </c>
      <c r="C81" s="27">
        <v>4200</v>
      </c>
      <c r="D81" s="28" t="s">
        <v>55</v>
      </c>
    </row>
    <row r="82" spans="2:4" x14ac:dyDescent="0.25">
      <c r="B82" s="26" t="s">
        <v>52</v>
      </c>
      <c r="C82" s="27">
        <v>3190</v>
      </c>
      <c r="D82" s="28" t="s">
        <v>56</v>
      </c>
    </row>
    <row r="83" spans="2:4" x14ac:dyDescent="0.25">
      <c r="B83" s="26" t="s">
        <v>52</v>
      </c>
      <c r="C83" s="27">
        <v>4150</v>
      </c>
      <c r="D83" s="28" t="s">
        <v>57</v>
      </c>
    </row>
    <row r="84" spans="2:4" x14ac:dyDescent="0.25">
      <c r="B84" s="26" t="s">
        <v>52</v>
      </c>
      <c r="C84" s="27">
        <v>3690</v>
      </c>
      <c r="D84" s="28" t="s">
        <v>58</v>
      </c>
    </row>
    <row r="85" spans="2:4" x14ac:dyDescent="0.25">
      <c r="B85" s="26" t="s">
        <v>59</v>
      </c>
      <c r="C85" s="27">
        <v>58712.58</v>
      </c>
      <c r="D85" s="27" t="s">
        <v>60</v>
      </c>
    </row>
    <row r="86" spans="2:4" x14ac:dyDescent="0.25">
      <c r="B86" s="26" t="s">
        <v>61</v>
      </c>
      <c r="C86" s="27">
        <v>13860</v>
      </c>
      <c r="D86" s="28" t="s">
        <v>62</v>
      </c>
    </row>
    <row r="87" spans="2:4" x14ac:dyDescent="0.25">
      <c r="B87" s="26" t="s">
        <v>61</v>
      </c>
      <c r="C87" s="27">
        <v>8020</v>
      </c>
      <c r="D87" s="28" t="s">
        <v>63</v>
      </c>
    </row>
    <row r="88" spans="2:4" x14ac:dyDescent="0.25">
      <c r="B88" s="26" t="s">
        <v>61</v>
      </c>
      <c r="C88" s="27">
        <v>7440</v>
      </c>
      <c r="D88" s="28" t="s">
        <v>64</v>
      </c>
    </row>
    <row r="89" spans="2:4" x14ac:dyDescent="0.25">
      <c r="B89" s="26" t="s">
        <v>61</v>
      </c>
      <c r="C89" s="27">
        <v>8620</v>
      </c>
      <c r="D89" s="28" t="s">
        <v>65</v>
      </c>
    </row>
    <row r="90" spans="2:4" x14ac:dyDescent="0.25">
      <c r="B90" s="26" t="s">
        <v>66</v>
      </c>
      <c r="C90" s="27">
        <v>48000</v>
      </c>
      <c r="D90" s="28" t="s">
        <v>67</v>
      </c>
    </row>
    <row r="91" spans="2:4" x14ac:dyDescent="0.25">
      <c r="B91" s="26" t="s">
        <v>68</v>
      </c>
      <c r="C91" s="27">
        <v>65760</v>
      </c>
      <c r="D91" s="28" t="s">
        <v>69</v>
      </c>
    </row>
    <row r="92" spans="2:4" x14ac:dyDescent="0.25">
      <c r="B92" s="26" t="s">
        <v>68</v>
      </c>
      <c r="C92" s="27">
        <v>68773.2</v>
      </c>
      <c r="D92" s="28" t="s">
        <v>70</v>
      </c>
    </row>
    <row r="93" spans="2:4" x14ac:dyDescent="0.25">
      <c r="B93" s="26" t="s">
        <v>71</v>
      </c>
      <c r="C93" s="27">
        <v>6825</v>
      </c>
      <c r="D93" s="28" t="s">
        <v>72</v>
      </c>
    </row>
    <row r="94" spans="2:4" x14ac:dyDescent="0.25">
      <c r="B94" s="26" t="s">
        <v>71</v>
      </c>
      <c r="C94" s="27">
        <v>47945</v>
      </c>
      <c r="D94" s="28" t="s">
        <v>73</v>
      </c>
    </row>
    <row r="95" spans="2:4" x14ac:dyDescent="0.25">
      <c r="B95" s="26" t="s">
        <v>74</v>
      </c>
      <c r="C95" s="27">
        <v>980</v>
      </c>
      <c r="D95" s="28" t="s">
        <v>75</v>
      </c>
    </row>
    <row r="96" spans="2:4" x14ac:dyDescent="0.25">
      <c r="B96" s="26" t="s">
        <v>74</v>
      </c>
      <c r="C96" s="27">
        <v>700</v>
      </c>
      <c r="D96" s="28" t="s">
        <v>76</v>
      </c>
    </row>
    <row r="97" spans="2:4" x14ac:dyDescent="0.25">
      <c r="B97" s="26" t="s">
        <v>74</v>
      </c>
      <c r="C97" s="27">
        <v>3600</v>
      </c>
      <c r="D97" s="28" t="s">
        <v>77</v>
      </c>
    </row>
    <row r="98" spans="2:4" x14ac:dyDescent="0.25">
      <c r="B98" s="26" t="s">
        <v>78</v>
      </c>
      <c r="C98" s="27">
        <v>1990</v>
      </c>
      <c r="D98" s="28" t="s">
        <v>79</v>
      </c>
    </row>
    <row r="99" spans="2:4" x14ac:dyDescent="0.25">
      <c r="B99" s="26" t="s">
        <v>78</v>
      </c>
      <c r="C99" s="27">
        <v>2400</v>
      </c>
      <c r="D99" s="28" t="s">
        <v>80</v>
      </c>
    </row>
    <row r="100" spans="2:4" x14ac:dyDescent="0.25">
      <c r="B100" s="26" t="s">
        <v>78</v>
      </c>
      <c r="C100" s="27">
        <v>24100</v>
      </c>
      <c r="D100" s="28" t="s">
        <v>81</v>
      </c>
    </row>
    <row r="101" spans="2:4" x14ac:dyDescent="0.25">
      <c r="B101" s="26" t="s">
        <v>78</v>
      </c>
      <c r="C101" s="27">
        <v>2880</v>
      </c>
      <c r="D101" s="28" t="s">
        <v>82</v>
      </c>
    </row>
    <row r="102" spans="2:4" x14ac:dyDescent="0.25">
      <c r="B102" s="26" t="s">
        <v>78</v>
      </c>
      <c r="C102" s="27">
        <v>7348.95</v>
      </c>
      <c r="D102" s="28" t="s">
        <v>83</v>
      </c>
    </row>
    <row r="103" spans="2:4" x14ac:dyDescent="0.25">
      <c r="B103" s="26" t="s">
        <v>78</v>
      </c>
      <c r="C103" s="27">
        <v>1600</v>
      </c>
      <c r="D103" s="28" t="s">
        <v>84</v>
      </c>
    </row>
    <row r="104" spans="2:4" x14ac:dyDescent="0.25">
      <c r="B104" s="26" t="s">
        <v>78</v>
      </c>
      <c r="C104" s="27">
        <v>1184</v>
      </c>
      <c r="D104" s="28" t="s">
        <v>85</v>
      </c>
    </row>
    <row r="105" spans="2:4" x14ac:dyDescent="0.25">
      <c r="B105" s="26" t="s">
        <v>78</v>
      </c>
      <c r="C105" s="27">
        <v>1005</v>
      </c>
      <c r="D105" s="28" t="s">
        <v>86</v>
      </c>
    </row>
    <row r="106" spans="2:4" x14ac:dyDescent="0.25">
      <c r="B106" s="26" t="s">
        <v>78</v>
      </c>
      <c r="C106" s="27">
        <v>3825</v>
      </c>
      <c r="D106" s="28" t="s">
        <v>87</v>
      </c>
    </row>
    <row r="107" spans="2:4" x14ac:dyDescent="0.25">
      <c r="B107" s="26" t="s">
        <v>88</v>
      </c>
      <c r="C107" s="27">
        <v>25000</v>
      </c>
      <c r="D107" s="28" t="s">
        <v>89</v>
      </c>
    </row>
    <row r="108" spans="2:4" x14ac:dyDescent="0.25">
      <c r="B108" s="26" t="s">
        <v>32</v>
      </c>
      <c r="C108" s="27">
        <v>8586</v>
      </c>
      <c r="D108" s="28" t="s">
        <v>90</v>
      </c>
    </row>
    <row r="109" spans="2:4" x14ac:dyDescent="0.25">
      <c r="B109" s="26" t="s">
        <v>32</v>
      </c>
      <c r="C109" s="27">
        <v>49572</v>
      </c>
      <c r="D109" s="28" t="s">
        <v>91</v>
      </c>
    </row>
    <row r="110" spans="2:4" x14ac:dyDescent="0.25">
      <c r="B110" s="26" t="s">
        <v>32</v>
      </c>
      <c r="C110" s="27">
        <v>8586</v>
      </c>
      <c r="D110" s="28" t="s">
        <v>33</v>
      </c>
    </row>
    <row r="111" spans="2:4" x14ac:dyDescent="0.25">
      <c r="B111" s="26" t="s">
        <v>92</v>
      </c>
      <c r="C111" s="27">
        <v>7800</v>
      </c>
      <c r="D111" s="28" t="s">
        <v>93</v>
      </c>
    </row>
    <row r="112" spans="2:4" x14ac:dyDescent="0.25">
      <c r="B112" s="26" t="s">
        <v>92</v>
      </c>
      <c r="C112" s="27">
        <v>8900</v>
      </c>
      <c r="D112" s="28" t="s">
        <v>94</v>
      </c>
    </row>
    <row r="113" spans="2:4" x14ac:dyDescent="0.25">
      <c r="B113" s="26" t="s">
        <v>92</v>
      </c>
      <c r="C113" s="27">
        <v>560</v>
      </c>
      <c r="D113" s="28" t="s">
        <v>95</v>
      </c>
    </row>
    <row r="114" spans="2:4" x14ac:dyDescent="0.25">
      <c r="B114" s="26" t="s">
        <v>96</v>
      </c>
      <c r="C114" s="27">
        <v>150744</v>
      </c>
      <c r="D114" s="28" t="s">
        <v>97</v>
      </c>
    </row>
    <row r="115" spans="2:4" x14ac:dyDescent="0.25">
      <c r="B115" s="26" t="s">
        <v>98</v>
      </c>
      <c r="C115" s="27">
        <v>7200</v>
      </c>
      <c r="D115" s="28" t="s">
        <v>99</v>
      </c>
    </row>
    <row r="116" spans="2:4" x14ac:dyDescent="0.25">
      <c r="B116" s="26" t="s">
        <v>100</v>
      </c>
      <c r="C116" s="27">
        <v>44902.55</v>
      </c>
      <c r="D116" s="28" t="s">
        <v>101</v>
      </c>
    </row>
    <row r="117" spans="2:4" x14ac:dyDescent="0.25">
      <c r="B117" s="26" t="s">
        <v>100</v>
      </c>
      <c r="C117" s="27">
        <v>27188.7</v>
      </c>
      <c r="D117" s="28" t="s">
        <v>102</v>
      </c>
    </row>
    <row r="118" spans="2:4" x14ac:dyDescent="0.25">
      <c r="B118" s="26" t="s">
        <v>100</v>
      </c>
      <c r="C118" s="27">
        <v>44490.6</v>
      </c>
      <c r="D118" s="28" t="s">
        <v>103</v>
      </c>
    </row>
    <row r="119" spans="2:4" x14ac:dyDescent="0.25">
      <c r="B119" s="26" t="s">
        <v>100</v>
      </c>
      <c r="C119" s="27">
        <v>337.8</v>
      </c>
      <c r="D119" s="28" t="s">
        <v>104</v>
      </c>
    </row>
    <row r="120" spans="2:4" x14ac:dyDescent="0.25">
      <c r="B120" s="26" t="s">
        <v>100</v>
      </c>
      <c r="C120" s="27">
        <v>222.45</v>
      </c>
      <c r="D120" s="28" t="s">
        <v>105</v>
      </c>
    </row>
    <row r="121" spans="2:4" x14ac:dyDescent="0.25">
      <c r="B121" s="26" t="s">
        <v>100</v>
      </c>
      <c r="C121" s="27">
        <v>10512.96</v>
      </c>
      <c r="D121" s="28" t="s">
        <v>106</v>
      </c>
    </row>
    <row r="122" spans="2:4" x14ac:dyDescent="0.25">
      <c r="B122" s="26" t="s">
        <v>100</v>
      </c>
      <c r="C122" s="27">
        <v>568.49</v>
      </c>
      <c r="D122" s="28" t="s">
        <v>107</v>
      </c>
    </row>
    <row r="123" spans="2:4" x14ac:dyDescent="0.25">
      <c r="B123" s="26" t="s">
        <v>108</v>
      </c>
      <c r="C123" s="27">
        <v>34804.660000000003</v>
      </c>
      <c r="D123" s="28" t="s">
        <v>109</v>
      </c>
    </row>
    <row r="124" spans="2:4" x14ac:dyDescent="0.25">
      <c r="B124" s="26" t="s">
        <v>108</v>
      </c>
      <c r="C124" s="27">
        <v>3173.29</v>
      </c>
      <c r="D124" s="28" t="s">
        <v>110</v>
      </c>
    </row>
    <row r="125" spans="2:4" x14ac:dyDescent="0.25">
      <c r="B125" s="26" t="s">
        <v>108</v>
      </c>
      <c r="C125" s="27">
        <v>37261.449999999997</v>
      </c>
      <c r="D125" s="28" t="s">
        <v>111</v>
      </c>
    </row>
    <row r="126" spans="2:4" x14ac:dyDescent="0.25">
      <c r="B126" s="26" t="s">
        <v>108</v>
      </c>
      <c r="C126" s="27">
        <v>11055.35</v>
      </c>
      <c r="D126" s="28" t="s">
        <v>112</v>
      </c>
    </row>
    <row r="127" spans="2:4" x14ac:dyDescent="0.25">
      <c r="B127" s="26" t="s">
        <v>108</v>
      </c>
      <c r="C127" s="27">
        <v>32143.34</v>
      </c>
      <c r="D127" s="28" t="s">
        <v>113</v>
      </c>
    </row>
    <row r="128" spans="2:4" x14ac:dyDescent="0.25">
      <c r="B128" s="26" t="s">
        <v>108</v>
      </c>
      <c r="C128" s="27">
        <v>39206.47</v>
      </c>
      <c r="D128" s="28" t="s">
        <v>114</v>
      </c>
    </row>
    <row r="129" spans="2:4" x14ac:dyDescent="0.25">
      <c r="B129" s="26" t="s">
        <v>115</v>
      </c>
      <c r="C129" s="27">
        <v>16983</v>
      </c>
      <c r="D129" s="28" t="s">
        <v>116</v>
      </c>
    </row>
    <row r="130" spans="2:4" x14ac:dyDescent="0.25">
      <c r="B130" s="26" t="s">
        <v>30</v>
      </c>
      <c r="C130" s="27">
        <v>14103</v>
      </c>
      <c r="D130" s="28" t="s">
        <v>117</v>
      </c>
    </row>
    <row r="131" spans="2:4" x14ac:dyDescent="0.25">
      <c r="B131" s="26" t="s">
        <v>30</v>
      </c>
      <c r="C131" s="27">
        <v>9792</v>
      </c>
      <c r="D131" s="28" t="s">
        <v>117</v>
      </c>
    </row>
    <row r="132" spans="2:4" x14ac:dyDescent="0.25">
      <c r="B132" s="26" t="s">
        <v>30</v>
      </c>
      <c r="C132" s="27">
        <v>3840</v>
      </c>
      <c r="D132" s="28" t="s">
        <v>31</v>
      </c>
    </row>
    <row r="133" spans="2:4" x14ac:dyDescent="0.25">
      <c r="B133" s="26" t="s">
        <v>30</v>
      </c>
      <c r="C133" s="27">
        <v>6120</v>
      </c>
      <c r="D133" s="28" t="s">
        <v>118</v>
      </c>
    </row>
    <row r="134" spans="2:4" x14ac:dyDescent="0.25">
      <c r="B134" s="26" t="s">
        <v>30</v>
      </c>
      <c r="C134" s="27">
        <v>34068</v>
      </c>
      <c r="D134" s="28" t="s">
        <v>119</v>
      </c>
    </row>
    <row r="135" spans="2:4" x14ac:dyDescent="0.25">
      <c r="B135" s="26" t="s">
        <v>30</v>
      </c>
      <c r="C135" s="27">
        <v>11880</v>
      </c>
      <c r="D135" s="28" t="s">
        <v>120</v>
      </c>
    </row>
    <row r="136" spans="2:4" x14ac:dyDescent="0.25">
      <c r="B136" s="26" t="s">
        <v>30</v>
      </c>
      <c r="C136" s="27">
        <v>3840</v>
      </c>
      <c r="D136" s="28" t="s">
        <v>34</v>
      </c>
    </row>
    <row r="137" spans="2:4" x14ac:dyDescent="0.25">
      <c r="B137" s="26" t="s">
        <v>30</v>
      </c>
      <c r="C137" s="27">
        <v>30250</v>
      </c>
      <c r="D137" s="28" t="s">
        <v>121</v>
      </c>
    </row>
    <row r="138" spans="2:4" x14ac:dyDescent="0.25">
      <c r="B138" s="26" t="s">
        <v>30</v>
      </c>
      <c r="C138" s="27">
        <v>12100</v>
      </c>
      <c r="D138" s="28" t="s">
        <v>122</v>
      </c>
    </row>
    <row r="139" spans="2:4" x14ac:dyDescent="0.25">
      <c r="B139" s="26" t="s">
        <v>41</v>
      </c>
      <c r="C139" s="27">
        <v>137724</v>
      </c>
      <c r="D139" s="28" t="s">
        <v>123</v>
      </c>
    </row>
    <row r="140" spans="2:4" x14ac:dyDescent="0.25">
      <c r="B140" s="26" t="s">
        <v>124</v>
      </c>
      <c r="C140" s="27">
        <v>7300</v>
      </c>
      <c r="D140" s="28" t="s">
        <v>125</v>
      </c>
    </row>
    <row r="141" spans="2:4" x14ac:dyDescent="0.25">
      <c r="B141" s="26" t="s">
        <v>126</v>
      </c>
      <c r="C141" s="27">
        <v>27206.65</v>
      </c>
      <c r="D141" s="28" t="s">
        <v>127</v>
      </c>
    </row>
    <row r="142" spans="2:4" x14ac:dyDescent="0.25">
      <c r="B142" s="26" t="s">
        <v>126</v>
      </c>
      <c r="C142" s="27">
        <v>2832.5</v>
      </c>
      <c r="D142" s="28" t="s">
        <v>127</v>
      </c>
    </row>
    <row r="143" spans="2:4" x14ac:dyDescent="0.25">
      <c r="B143" s="26" t="s">
        <v>128</v>
      </c>
      <c r="C143" s="27">
        <v>20600</v>
      </c>
      <c r="D143" s="28" t="s">
        <v>129</v>
      </c>
    </row>
    <row r="144" spans="2:4" x14ac:dyDescent="0.25">
      <c r="B144" s="26" t="s">
        <v>128</v>
      </c>
      <c r="C144" s="27">
        <v>25700</v>
      </c>
      <c r="D144" s="28" t="s">
        <v>130</v>
      </c>
    </row>
    <row r="145" spans="2:4" x14ac:dyDescent="0.25">
      <c r="B145" s="26" t="s">
        <v>128</v>
      </c>
      <c r="C145" s="27">
        <v>21000</v>
      </c>
      <c r="D145" s="28" t="s">
        <v>131</v>
      </c>
    </row>
    <row r="146" spans="2:4" x14ac:dyDescent="0.25">
      <c r="B146" s="26" t="s">
        <v>128</v>
      </c>
      <c r="C146" s="27">
        <v>108000</v>
      </c>
      <c r="D146" s="28" t="s">
        <v>132</v>
      </c>
    </row>
    <row r="147" spans="2:4" x14ac:dyDescent="0.25">
      <c r="B147" s="26" t="s">
        <v>128</v>
      </c>
      <c r="C147" s="27">
        <v>29000</v>
      </c>
      <c r="D147" s="28" t="s">
        <v>133</v>
      </c>
    </row>
    <row r="148" spans="2:4" x14ac:dyDescent="0.25">
      <c r="B148" s="26" t="s">
        <v>134</v>
      </c>
      <c r="C148" s="27">
        <v>1798</v>
      </c>
      <c r="D148" s="28" t="s">
        <v>135</v>
      </c>
    </row>
    <row r="149" spans="2:4" x14ac:dyDescent="0.25">
      <c r="B149" s="26" t="s">
        <v>136</v>
      </c>
      <c r="C149" s="27">
        <v>1400</v>
      </c>
      <c r="D149" s="28" t="s">
        <v>137</v>
      </c>
    </row>
    <row r="150" spans="2:4" x14ac:dyDescent="0.25">
      <c r="B150" s="26" t="s">
        <v>136</v>
      </c>
      <c r="C150" s="27">
        <v>7500</v>
      </c>
      <c r="D150" s="28" t="s">
        <v>138</v>
      </c>
    </row>
    <row r="151" spans="2:4" x14ac:dyDescent="0.25">
      <c r="B151" s="26" t="s">
        <v>136</v>
      </c>
      <c r="C151" s="27">
        <v>1260</v>
      </c>
      <c r="D151" s="28" t="s">
        <v>139</v>
      </c>
    </row>
    <row r="152" spans="2:4" x14ac:dyDescent="0.25">
      <c r="B152" s="26" t="s">
        <v>136</v>
      </c>
      <c r="C152" s="27">
        <v>1500</v>
      </c>
      <c r="D152" s="28" t="s">
        <v>140</v>
      </c>
    </row>
    <row r="153" spans="2:4" x14ac:dyDescent="0.25">
      <c r="B153" s="26" t="s">
        <v>136</v>
      </c>
      <c r="C153" s="27">
        <v>4500</v>
      </c>
      <c r="D153" s="28" t="s">
        <v>141</v>
      </c>
    </row>
    <row r="154" spans="2:4" x14ac:dyDescent="0.25">
      <c r="B154" s="26" t="s">
        <v>136</v>
      </c>
      <c r="C154" s="27">
        <v>1500</v>
      </c>
      <c r="D154" s="28" t="s">
        <v>142</v>
      </c>
    </row>
    <row r="155" spans="2:4" x14ac:dyDescent="0.25">
      <c r="B155" s="26" t="s">
        <v>136</v>
      </c>
      <c r="C155" s="27">
        <v>20000</v>
      </c>
      <c r="D155" s="28" t="s">
        <v>143</v>
      </c>
    </row>
    <row r="156" spans="2:4" x14ac:dyDescent="0.25">
      <c r="B156" s="26" t="s">
        <v>136</v>
      </c>
      <c r="C156" s="27">
        <v>2500</v>
      </c>
      <c r="D156" s="28" t="s">
        <v>144</v>
      </c>
    </row>
    <row r="157" spans="2:4" x14ac:dyDescent="0.25">
      <c r="B157" s="26" t="s">
        <v>136</v>
      </c>
      <c r="C157" s="27">
        <v>3500</v>
      </c>
      <c r="D157" s="28" t="s">
        <v>145</v>
      </c>
    </row>
    <row r="158" spans="2:4" x14ac:dyDescent="0.25">
      <c r="B158" s="26" t="s">
        <v>136</v>
      </c>
      <c r="C158" s="27">
        <v>1500</v>
      </c>
      <c r="D158" s="28" t="s">
        <v>146</v>
      </c>
    </row>
    <row r="159" spans="2:4" x14ac:dyDescent="0.25">
      <c r="B159" s="26" t="s">
        <v>136</v>
      </c>
      <c r="C159" s="27">
        <v>5500</v>
      </c>
      <c r="D159" s="28" t="s">
        <v>147</v>
      </c>
    </row>
    <row r="160" spans="2:4" x14ac:dyDescent="0.25">
      <c r="B160" s="26" t="s">
        <v>136</v>
      </c>
      <c r="C160" s="27">
        <v>1500</v>
      </c>
      <c r="D160" s="28" t="s">
        <v>148</v>
      </c>
    </row>
    <row r="161" spans="2:4" x14ac:dyDescent="0.25">
      <c r="B161" s="26" t="s">
        <v>136</v>
      </c>
      <c r="C161" s="27">
        <v>2800</v>
      </c>
      <c r="D161" s="28" t="s">
        <v>149</v>
      </c>
    </row>
    <row r="162" spans="2:4" x14ac:dyDescent="0.25">
      <c r="B162" s="26" t="s">
        <v>136</v>
      </c>
      <c r="C162" s="27">
        <v>1400</v>
      </c>
      <c r="D162" s="28" t="s">
        <v>150</v>
      </c>
    </row>
    <row r="163" spans="2:4" x14ac:dyDescent="0.25">
      <c r="B163" s="26" t="s">
        <v>136</v>
      </c>
      <c r="C163" s="27">
        <v>2900</v>
      </c>
      <c r="D163" s="28" t="s">
        <v>151</v>
      </c>
    </row>
    <row r="164" spans="2:4" x14ac:dyDescent="0.25">
      <c r="B164" s="26" t="s">
        <v>136</v>
      </c>
      <c r="C164" s="27">
        <v>4300</v>
      </c>
      <c r="D164" s="28" t="s">
        <v>152</v>
      </c>
    </row>
    <row r="165" spans="2:4" x14ac:dyDescent="0.25">
      <c r="B165" s="26" t="s">
        <v>136</v>
      </c>
      <c r="C165" s="27">
        <v>7000</v>
      </c>
      <c r="D165" s="28" t="s">
        <v>153</v>
      </c>
    </row>
    <row r="166" spans="2:4" x14ac:dyDescent="0.25">
      <c r="B166" s="26" t="s">
        <v>136</v>
      </c>
      <c r="C166" s="27">
        <v>4000</v>
      </c>
      <c r="D166" s="28" t="s">
        <v>154</v>
      </c>
    </row>
    <row r="167" spans="2:4" x14ac:dyDescent="0.25">
      <c r="B167" s="26" t="s">
        <v>136</v>
      </c>
      <c r="C167" s="27">
        <v>2500</v>
      </c>
      <c r="D167" s="28" t="s">
        <v>155</v>
      </c>
    </row>
    <row r="168" spans="2:4" x14ac:dyDescent="0.25">
      <c r="B168" s="26" t="s">
        <v>136</v>
      </c>
      <c r="C168" s="27">
        <v>1260</v>
      </c>
      <c r="D168" s="28" t="s">
        <v>156</v>
      </c>
    </row>
    <row r="169" spans="2:4" x14ac:dyDescent="0.25">
      <c r="B169" s="26" t="s">
        <v>136</v>
      </c>
      <c r="C169" s="27">
        <v>5400</v>
      </c>
      <c r="D169" s="28" t="s">
        <v>157</v>
      </c>
    </row>
    <row r="170" spans="2:4" x14ac:dyDescent="0.25">
      <c r="B170" s="26" t="s">
        <v>136</v>
      </c>
      <c r="C170" s="27">
        <v>2500</v>
      </c>
      <c r="D170" s="28" t="s">
        <v>158</v>
      </c>
    </row>
    <row r="171" spans="2:4" x14ac:dyDescent="0.25">
      <c r="B171" s="26" t="s">
        <v>136</v>
      </c>
      <c r="C171" s="27">
        <v>3500</v>
      </c>
      <c r="D171" s="28" t="s">
        <v>159</v>
      </c>
    </row>
    <row r="172" spans="2:4" x14ac:dyDescent="0.25">
      <c r="B172" s="26" t="s">
        <v>136</v>
      </c>
      <c r="C172" s="27">
        <v>1700</v>
      </c>
      <c r="D172" s="28" t="s">
        <v>160</v>
      </c>
    </row>
    <row r="173" spans="2:4" x14ac:dyDescent="0.25">
      <c r="B173" s="26" t="s">
        <v>136</v>
      </c>
      <c r="C173" s="27">
        <v>2500</v>
      </c>
      <c r="D173" s="28" t="s">
        <v>161</v>
      </c>
    </row>
    <row r="174" spans="2:4" x14ac:dyDescent="0.25">
      <c r="B174" s="26" t="s">
        <v>136</v>
      </c>
      <c r="C174" s="27">
        <v>2500</v>
      </c>
      <c r="D174" s="28" t="s">
        <v>162</v>
      </c>
    </row>
    <row r="175" spans="2:4" x14ac:dyDescent="0.25">
      <c r="B175" s="26" t="s">
        <v>163</v>
      </c>
      <c r="C175" s="27">
        <v>41040</v>
      </c>
      <c r="D175" s="28" t="s">
        <v>164</v>
      </c>
    </row>
    <row r="176" spans="2:4" x14ac:dyDescent="0.25">
      <c r="B176" s="26" t="s">
        <v>165</v>
      </c>
      <c r="C176" s="27">
        <v>8000</v>
      </c>
      <c r="D176" s="28" t="s">
        <v>166</v>
      </c>
    </row>
    <row r="177" spans="2:4" x14ac:dyDescent="0.25">
      <c r="B177" s="26" t="s">
        <v>165</v>
      </c>
      <c r="C177" s="27">
        <v>8000</v>
      </c>
      <c r="D177" s="28" t="s">
        <v>167</v>
      </c>
    </row>
    <row r="178" spans="2:4" x14ac:dyDescent="0.25">
      <c r="B178" s="26" t="s">
        <v>168</v>
      </c>
      <c r="C178" s="27">
        <v>23846.400000000001</v>
      </c>
      <c r="D178" s="28" t="s">
        <v>169</v>
      </c>
    </row>
    <row r="179" spans="2:4" x14ac:dyDescent="0.25">
      <c r="B179" s="26" t="s">
        <v>168</v>
      </c>
      <c r="C179" s="27">
        <v>142080</v>
      </c>
      <c r="D179" s="28" t="s">
        <v>170</v>
      </c>
    </row>
    <row r="180" spans="2:4" x14ac:dyDescent="0.25">
      <c r="B180" s="26" t="s">
        <v>171</v>
      </c>
      <c r="C180" s="27">
        <v>2800</v>
      </c>
      <c r="D180" s="28" t="s">
        <v>172</v>
      </c>
    </row>
    <row r="181" spans="2:4" x14ac:dyDescent="0.25">
      <c r="B181" s="26" t="s">
        <v>173</v>
      </c>
      <c r="C181" s="27">
        <v>17328</v>
      </c>
      <c r="D181" s="28" t="s">
        <v>174</v>
      </c>
    </row>
    <row r="182" spans="2:4" x14ac:dyDescent="0.25">
      <c r="B182" s="26" t="s">
        <v>173</v>
      </c>
      <c r="C182" s="27">
        <v>11556</v>
      </c>
      <c r="D182" s="28" t="s">
        <v>175</v>
      </c>
    </row>
    <row r="183" spans="2:4" x14ac:dyDescent="0.25">
      <c r="B183" s="26" t="s">
        <v>173</v>
      </c>
      <c r="C183" s="27">
        <v>960</v>
      </c>
      <c r="D183" s="28" t="s">
        <v>176</v>
      </c>
    </row>
    <row r="184" spans="2:4" x14ac:dyDescent="0.25">
      <c r="B184" s="26" t="s">
        <v>173</v>
      </c>
      <c r="C184" s="27">
        <v>2040.01</v>
      </c>
      <c r="D184" s="28" t="s">
        <v>177</v>
      </c>
    </row>
    <row r="185" spans="2:4" x14ac:dyDescent="0.25">
      <c r="B185" s="26" t="s">
        <v>178</v>
      </c>
      <c r="C185" s="27">
        <v>5802</v>
      </c>
      <c r="D185" s="28" t="s">
        <v>179</v>
      </c>
    </row>
    <row r="186" spans="2:4" x14ac:dyDescent="0.25">
      <c r="B186" s="26" t="s">
        <v>178</v>
      </c>
      <c r="C186" s="27">
        <v>1599</v>
      </c>
      <c r="D186" s="28" t="s">
        <v>180</v>
      </c>
    </row>
    <row r="187" spans="2:4" x14ac:dyDescent="0.25">
      <c r="B187" s="26" t="s">
        <v>178</v>
      </c>
      <c r="C187" s="27">
        <v>3420</v>
      </c>
      <c r="D187" s="28" t="s">
        <v>181</v>
      </c>
    </row>
    <row r="188" spans="2:4" x14ac:dyDescent="0.25">
      <c r="B188" s="26" t="s">
        <v>182</v>
      </c>
      <c r="C188" s="27">
        <v>20000</v>
      </c>
      <c r="D188" s="28" t="s">
        <v>183</v>
      </c>
    </row>
    <row r="189" spans="2:4" x14ac:dyDescent="0.25">
      <c r="B189" s="26" t="s">
        <v>182</v>
      </c>
      <c r="C189" s="27">
        <v>20000</v>
      </c>
      <c r="D189" s="28" t="s">
        <v>184</v>
      </c>
    </row>
    <row r="190" spans="2:4" x14ac:dyDescent="0.25">
      <c r="B190" s="26" t="s">
        <v>185</v>
      </c>
      <c r="C190" s="27">
        <v>37488</v>
      </c>
      <c r="D190" s="28" t="s">
        <v>186</v>
      </c>
    </row>
    <row r="191" spans="2:4" x14ac:dyDescent="0.25">
      <c r="B191" s="26" t="s">
        <v>187</v>
      </c>
      <c r="C191" s="27">
        <v>8700</v>
      </c>
      <c r="D191" s="28" t="s">
        <v>188</v>
      </c>
    </row>
    <row r="192" spans="2:4" x14ac:dyDescent="0.25">
      <c r="B192" s="26" t="s">
        <v>187</v>
      </c>
      <c r="C192" s="27">
        <v>1000</v>
      </c>
      <c r="D192" s="28" t="s">
        <v>189</v>
      </c>
    </row>
    <row r="193" spans="2:4" x14ac:dyDescent="0.25">
      <c r="B193" s="26" t="s">
        <v>187</v>
      </c>
      <c r="C193" s="27">
        <v>2200</v>
      </c>
      <c r="D193" s="28" t="s">
        <v>190</v>
      </c>
    </row>
    <row r="194" spans="2:4" x14ac:dyDescent="0.25">
      <c r="B194" s="26" t="s">
        <v>187</v>
      </c>
      <c r="C194" s="27">
        <v>6800</v>
      </c>
      <c r="D194" s="28" t="s">
        <v>191</v>
      </c>
    </row>
    <row r="195" spans="2:4" x14ac:dyDescent="0.25">
      <c r="B195" s="26" t="s">
        <v>187</v>
      </c>
      <c r="C195" s="27">
        <v>3400</v>
      </c>
      <c r="D195" s="28" t="s">
        <v>192</v>
      </c>
    </row>
    <row r="196" spans="2:4" x14ac:dyDescent="0.25">
      <c r="B196" s="26" t="s">
        <v>187</v>
      </c>
      <c r="C196" s="27">
        <v>6800</v>
      </c>
      <c r="D196" s="28" t="s">
        <v>193</v>
      </c>
    </row>
    <row r="197" spans="2:4" x14ac:dyDescent="0.25">
      <c r="B197" s="26" t="s">
        <v>194</v>
      </c>
      <c r="C197" s="27">
        <v>4200</v>
      </c>
      <c r="D197" s="28" t="s">
        <v>195</v>
      </c>
    </row>
    <row r="198" spans="2:4" x14ac:dyDescent="0.25">
      <c r="B198" s="26" t="s">
        <v>194</v>
      </c>
      <c r="C198" s="27">
        <v>5040</v>
      </c>
      <c r="D198" s="28" t="s">
        <v>196</v>
      </c>
    </row>
    <row r="199" spans="2:4" x14ac:dyDescent="0.25">
      <c r="B199" s="26" t="s">
        <v>197</v>
      </c>
      <c r="C199" s="27">
        <v>11360</v>
      </c>
      <c r="D199" s="28" t="s">
        <v>198</v>
      </c>
    </row>
    <row r="200" spans="2:4" x14ac:dyDescent="0.25">
      <c r="B200" s="26" t="s">
        <v>197</v>
      </c>
      <c r="C200" s="27">
        <v>5693.7</v>
      </c>
      <c r="D200" s="28" t="s">
        <v>199</v>
      </c>
    </row>
    <row r="201" spans="2:4" x14ac:dyDescent="0.25">
      <c r="B201" s="26" t="s">
        <v>200</v>
      </c>
      <c r="C201" s="27">
        <v>51600</v>
      </c>
      <c r="D201" s="28" t="s">
        <v>201</v>
      </c>
    </row>
    <row r="202" spans="2:4" x14ac:dyDescent="0.25">
      <c r="B202" s="26" t="s">
        <v>200</v>
      </c>
      <c r="C202" s="27">
        <v>4000</v>
      </c>
      <c r="D202" s="28" t="s">
        <v>202</v>
      </c>
    </row>
    <row r="203" spans="2:4" x14ac:dyDescent="0.25">
      <c r="B203" s="26" t="s">
        <v>203</v>
      </c>
      <c r="C203" s="27">
        <v>44000</v>
      </c>
      <c r="D203" s="28" t="s">
        <v>204</v>
      </c>
    </row>
    <row r="204" spans="2:4" x14ac:dyDescent="0.25">
      <c r="B204" s="26" t="s">
        <v>203</v>
      </c>
      <c r="C204" s="27">
        <v>17100</v>
      </c>
      <c r="D204" s="28" t="s">
        <v>205</v>
      </c>
    </row>
    <row r="205" spans="2:4" x14ac:dyDescent="0.25">
      <c r="B205" s="26" t="s">
        <v>206</v>
      </c>
      <c r="C205" s="27">
        <v>1200</v>
      </c>
      <c r="D205" s="28" t="s">
        <v>207</v>
      </c>
    </row>
    <row r="206" spans="2:4" x14ac:dyDescent="0.25">
      <c r="B206" s="30" t="s">
        <v>208</v>
      </c>
      <c r="C206" s="29">
        <f>SUM(C76:C205)</f>
        <v>2127075.1099999994</v>
      </c>
      <c r="D206" s="28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2021-09-07T13:02:16Z</dcterms:modified>
  <cp:category/>
  <cp:contentStatus/>
</cp:coreProperties>
</file>